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1fbfbf8f6cd7527/Desktop/"/>
    </mc:Choice>
  </mc:AlternateContent>
  <xr:revisionPtr revIDLastSave="19" documentId="8_{52F3F061-3320-4BC2-AD1C-C85BF99C59EF}" xr6:coauthVersionLast="47" xr6:coauthVersionMax="47" xr10:uidLastSave="{20CB032E-2EAA-44E3-A753-C1601C0DBBB5}"/>
  <workbookProtection workbookAlgorithmName="SHA-512" workbookHashValue="O5t42HL5AyAOGgkfR3G6jlI7XT5/P/mxIOiw5BDnwWBtTa3IX4HPrlbTdi1aj9Wiq7Lczlvab198QTPOPZS/bA==" workbookSaltValue="ZwS8T6tm+/UIp0yOZbIOGg==" workbookSpinCount="100000" lockStructure="1"/>
  <bookViews>
    <workbookView xWindow="28680" yWindow="-120" windowWidth="29040" windowHeight="15720" xr2:uid="{00000000-000D-0000-FFFF-FFFF00000000}"/>
  </bookViews>
  <sheets>
    <sheet name="Calculator" sheetId="1" r:id="rId1"/>
  </sheets>
  <definedNames>
    <definedName name="_xlnm.Print_Area" localSheetId="0">Calculator!$C$1:$P$70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N38" i="1" s="1"/>
  <c r="I40" i="1" l="1"/>
  <c r="L28" i="1"/>
  <c r="L8" i="1"/>
  <c r="L12" i="1"/>
  <c r="L23" i="1" l="1"/>
  <c r="L14" i="1"/>
  <c r="G40" i="1" s="1"/>
  <c r="L30" i="1"/>
  <c r="J32" i="1"/>
  <c r="N39" i="1" l="1"/>
  <c r="N35" i="1"/>
  <c r="L32" i="1"/>
  <c r="J35" i="1" l="1"/>
</calcChain>
</file>

<file path=xl/sharedStrings.xml><?xml version="1.0" encoding="utf-8"?>
<sst xmlns="http://schemas.openxmlformats.org/spreadsheetml/2006/main" count="100" uniqueCount="67">
  <si>
    <t>Vehicular</t>
  </si>
  <si>
    <t xml:space="preserve">Traffic Count Per Day </t>
  </si>
  <si>
    <t>x</t>
  </si>
  <si>
    <t>Avg. Occupants</t>
  </si>
  <si>
    <t>=</t>
  </si>
  <si>
    <t>x 30</t>
  </si>
  <si>
    <t>Events Per Year</t>
  </si>
  <si>
    <t>/ 12</t>
  </si>
  <si>
    <t>Avg. Attendance</t>
  </si>
  <si>
    <t>Plus</t>
  </si>
  <si>
    <t xml:space="preserve"> </t>
  </si>
  <si>
    <t>Current Monthly Sales Revenue</t>
  </si>
  <si>
    <t>Average Margin</t>
  </si>
  <si>
    <t>Special Events / Pedestrian</t>
  </si>
  <si>
    <t>Source - US Small Business Administration (SBA):</t>
  </si>
  <si>
    <t>Project Name</t>
  </si>
  <si>
    <t>Total Investment</t>
  </si>
  <si>
    <t>Expected Return</t>
  </si>
  <si>
    <t>ADVERTISING VALUE CALCULATOR</t>
  </si>
  <si>
    <t xml:space="preserve"> Monthly Capital Cost of Sign</t>
  </si>
  <si>
    <t xml:space="preserve"> Monthly Revenue Increase</t>
  </si>
  <si>
    <t xml:space="preserve"> Gross Monthly Profit Increase</t>
  </si>
  <si>
    <t xml:space="preserve"> PREPARED FOR:</t>
  </si>
  <si>
    <t xml:space="preserve"> Customer</t>
  </si>
  <si>
    <t xml:space="preserve"> Address</t>
  </si>
  <si>
    <t xml:space="preserve"> City, State</t>
  </si>
  <si>
    <t xml:space="preserve"> Project:</t>
  </si>
  <si>
    <t xml:space="preserve"> Net Monthly Profit Increase</t>
  </si>
  <si>
    <t xml:space="preserve">ROI in Months  </t>
  </si>
  <si>
    <t xml:space="preserve"> Impressions Per Month</t>
  </si>
  <si>
    <t xml:space="preserve"> Total Impressions Per Month</t>
  </si>
  <si>
    <t xml:space="preserve">Expected Annual Profit Increase </t>
  </si>
  <si>
    <t>EXPECTED RETURN ON INVESTMENT (ROI)</t>
  </si>
  <si>
    <t>AUDIENCE EXPOSURE POTENTIAL (IMPRESSIONS)</t>
  </si>
  <si>
    <t>SUMMARY</t>
  </si>
  <si>
    <t xml:space="preserve"> CPM (Cost Per 1,000 Impressions) </t>
  </si>
  <si>
    <t xml:space="preserve">  (Less Monthly Investment Cost) </t>
  </si>
  <si>
    <t>Year Expected ROI (Return on investment)</t>
  </si>
  <si>
    <t>Amortization Period</t>
  </si>
  <si>
    <t>(Months)</t>
  </si>
  <si>
    <t>Display Package Cost</t>
  </si>
  <si>
    <t>/ 30</t>
  </si>
  <si>
    <t>Average Daily Cost of Ownership</t>
  </si>
  <si>
    <r>
      <t>Note</t>
    </r>
    <r>
      <rPr>
        <sz val="10"/>
        <rFont val="Calibri"/>
        <family val="2"/>
        <scheme val="minor"/>
      </rPr>
      <t xml:space="preserve">: Businesses that add a message center typically </t>
    </r>
  </si>
  <si>
    <r>
      <t xml:space="preserve">see an increase in business of </t>
    </r>
    <r>
      <rPr>
        <b/>
        <sz val="10"/>
        <rFont val="Calibri"/>
        <family val="2"/>
        <scheme val="minor"/>
      </rPr>
      <t>15% to 150%</t>
    </r>
    <r>
      <rPr>
        <sz val="10"/>
        <rFont val="Calibri"/>
        <family val="2"/>
        <scheme val="minor"/>
      </rPr>
      <t>.</t>
    </r>
  </si>
  <si>
    <r>
      <t xml:space="preserve"> </t>
    </r>
    <r>
      <rPr>
        <sz val="8"/>
        <color indexed="8"/>
        <rFont val="Calibri"/>
        <family val="2"/>
        <scheme val="minor"/>
      </rPr>
      <t>Source: Peter J. Solomon Company, March 2016</t>
    </r>
  </si>
  <si>
    <r>
      <t xml:space="preserve">National </t>
    </r>
    <r>
      <rPr>
        <b/>
        <sz val="11"/>
        <color indexed="8"/>
        <rFont val="Calibri"/>
        <family val="2"/>
        <scheme val="minor"/>
      </rPr>
      <t>Average CPM Figures</t>
    </r>
    <r>
      <rPr>
        <b/>
        <sz val="11"/>
        <rFont val="Calibri"/>
        <family val="2"/>
        <scheme val="minor"/>
      </rPr>
      <t xml:space="preserve"> </t>
    </r>
  </si>
  <si>
    <r>
      <t xml:space="preserve">Adults 18+ 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</si>
  <si>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1"/>
        <color indexed="8"/>
        <rFont val="Calibri"/>
        <family val="2"/>
        <scheme val="minor"/>
      </rPr>
      <t xml:space="preserve">Outdoor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</si>
  <si>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30-sheet posters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</si>
  <si>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Rotary Bulletins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</si>
  <si>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1"/>
        <color indexed="8"/>
        <rFont val="Calibri"/>
        <family val="2"/>
        <scheme val="minor"/>
      </rPr>
      <t xml:space="preserve">Radio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</si>
  <si>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:30 Network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</si>
  <si>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:30 Spot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</si>
  <si>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1"/>
        <color indexed="8"/>
        <rFont val="Calibri"/>
        <family val="2"/>
        <scheme val="minor"/>
      </rPr>
      <t xml:space="preserve">Magazines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</si>
  <si>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4-color page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</si>
  <si>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1"/>
        <color indexed="8"/>
        <rFont val="Calibri"/>
        <family val="2"/>
        <scheme val="minor"/>
      </rPr>
      <t xml:space="preserve">Television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</si>
  <si>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:30 Spot TV Primetime</t>
    </r>
  </si>
  <si>
    <r>
      <t xml:space="preserve"> </t>
    </r>
    <r>
      <rPr>
        <sz val="11"/>
        <color indexed="8"/>
        <rFont val="Calibri"/>
        <family val="2"/>
        <scheme val="minor"/>
      </rPr>
      <t>:30 Spot TV (Excluding Primetime)</t>
    </r>
  </si>
  <si>
    <r>
      <t xml:space="preserve"> </t>
    </r>
    <r>
      <rPr>
        <sz val="11"/>
        <color indexed="8"/>
        <rFont val="Calibri"/>
        <family val="2"/>
        <scheme val="minor"/>
      </rPr>
      <t>:30 Network TV</t>
    </r>
  </si>
  <si>
    <r>
      <t xml:space="preserve"> </t>
    </r>
    <r>
      <rPr>
        <sz val="11"/>
        <color indexed="8"/>
        <rFont val="Calibri"/>
        <family val="2"/>
        <scheme val="minor"/>
      </rPr>
      <t>:30 Network TV Primetime</t>
    </r>
  </si>
  <si>
    <r>
      <t xml:space="preserve"> </t>
    </r>
    <r>
      <rPr>
        <b/>
        <sz val="11"/>
        <color indexed="8"/>
        <rFont val="Calibri"/>
        <family val="2"/>
        <scheme val="minor"/>
      </rPr>
      <t xml:space="preserve">Newspapers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</si>
  <si>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1/3 page black&amp; white </t>
    </r>
    <r>
      <rPr>
        <sz val="11"/>
        <rFont val="Calibri"/>
        <family val="2"/>
        <scheme val="minor"/>
      </rPr>
      <t xml:space="preserve"> </t>
    </r>
  </si>
  <si>
    <t xml:space="preserve">Expected Increase </t>
  </si>
  <si>
    <t>Envoltage displays include a 6 year product warranty plus</t>
  </si>
  <si>
    <t xml:space="preserve">your choice of 3 months of content management services or </t>
  </si>
  <si>
    <t>a 6-year subscription to Play professional software 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</si>
</sst>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_(&quot;$&quot;* #,##0_);_(&quot;$&quot;* \(#,##0\);_(&quot;$&quot;* &quot;-&quot;??_);_(@_)"/>
    <numFmt numFmtId="167" formatCode="&quot;$&quot;#,##0"/>
    <numFmt numFmtId="168" formatCode="0.0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4"/>
      <name val="Calibri"/>
      <family val="2"/>
    </font>
    <font>
      <u/>
      <sz val="10"/>
      <color indexed="12"/>
      <name val="Arial"/>
    </font>
    <font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indexed="12"/>
      <name val="Calibri"/>
      <family val="2"/>
      <scheme val="minor"/>
    </font>
    <font>
      <b/>
      <i/>
      <u/>
      <sz val="12"/>
      <color indexed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2"/>
      <name val="Calibri"/>
      <family val="2"/>
      <scheme val="minor"/>
    </font>
    <font>
      <b/>
      <sz val="12"/>
      <color rgb="FF6600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gray125">
        <fgColor indexed="50"/>
        <bgColor indexed="9"/>
      </patternFill>
    </fill>
    <fill>
      <patternFill patternType="gray125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1" xfId="0" applyFill="1" applyBorder="1"/>
    <xf numFmtId="0" fontId="3" fillId="3" borderId="1" xfId="0" applyFont="1" applyFill="1" applyBorder="1"/>
    <xf numFmtId="0" fontId="5" fillId="3" borderId="0" xfId="0" applyFont="1" applyFill="1"/>
    <xf numFmtId="165" fontId="6" fillId="3" borderId="1" xfId="1" applyNumberFormat="1" applyFont="1" applyFill="1" applyBorder="1"/>
    <xf numFmtId="0" fontId="7" fillId="3" borderId="0" xfId="0" applyFont="1" applyFill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5" fillId="8" borderId="0" xfId="0" applyFont="1" applyFill="1"/>
    <xf numFmtId="0" fontId="7" fillId="5" borderId="0" xfId="0" applyFont="1" applyFill="1"/>
    <xf numFmtId="0" fontId="5" fillId="5" borderId="0" xfId="0" applyFont="1" applyFill="1"/>
    <xf numFmtId="166" fontId="5" fillId="5" borderId="0" xfId="2" applyNumberFormat="1" applyFont="1" applyFill="1" applyBorder="1"/>
    <xf numFmtId="0" fontId="5" fillId="5" borderId="0" xfId="0" applyFont="1" applyFill="1" applyAlignment="1">
      <alignment horizontal="center"/>
    </xf>
    <xf numFmtId="164" fontId="9" fillId="8" borderId="0" xfId="2" applyNumberFormat="1" applyFont="1" applyFill="1" applyBorder="1" applyAlignment="1">
      <alignment horizontal="center"/>
    </xf>
    <xf numFmtId="0" fontId="10" fillId="3" borderId="0" xfId="0" applyFont="1" applyFill="1"/>
    <xf numFmtId="42" fontId="11" fillId="3" borderId="0" xfId="0" applyNumberFormat="1" applyFont="1" applyFill="1"/>
    <xf numFmtId="167" fontId="11" fillId="3" borderId="0" xfId="0" applyNumberFormat="1" applyFont="1" applyFill="1"/>
    <xf numFmtId="0" fontId="5" fillId="7" borderId="0" xfId="0" applyFont="1" applyFill="1"/>
    <xf numFmtId="0" fontId="5" fillId="7" borderId="1" xfId="0" applyFont="1" applyFill="1" applyBorder="1"/>
    <xf numFmtId="0" fontId="5" fillId="7" borderId="7" xfId="0" applyFont="1" applyFill="1" applyBorder="1"/>
    <xf numFmtId="0" fontId="13" fillId="7" borderId="6" xfId="0" applyFont="1" applyFill="1" applyBorder="1"/>
    <xf numFmtId="0" fontId="18" fillId="3" borderId="0" xfId="0" applyFont="1" applyFill="1"/>
    <xf numFmtId="0" fontId="19" fillId="3" borderId="0" xfId="0" applyFont="1" applyFill="1"/>
    <xf numFmtId="0" fontId="19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165" fontId="21" fillId="3" borderId="1" xfId="1" applyNumberFormat="1" applyFont="1" applyFill="1" applyBorder="1"/>
    <xf numFmtId="0" fontId="22" fillId="3" borderId="0" xfId="0" applyFont="1" applyFill="1"/>
    <xf numFmtId="165" fontId="21" fillId="3" borderId="0" xfId="1" applyNumberFormat="1" applyFont="1" applyFill="1" applyBorder="1"/>
    <xf numFmtId="0" fontId="15" fillId="3" borderId="0" xfId="0" applyFont="1" applyFill="1"/>
    <xf numFmtId="0" fontId="15" fillId="3" borderId="8" xfId="0" applyFont="1" applyFill="1" applyBorder="1"/>
    <xf numFmtId="0" fontId="19" fillId="3" borderId="0" xfId="0" applyFont="1" applyFill="1" applyAlignment="1">
      <alignment horizontal="left" indent="1"/>
    </xf>
    <xf numFmtId="44" fontId="19" fillId="3" borderId="0" xfId="0" applyNumberFormat="1" applyFont="1" applyFill="1"/>
    <xf numFmtId="164" fontId="19" fillId="3" borderId="0" xfId="0" applyNumberFormat="1" applyFont="1" applyFill="1"/>
    <xf numFmtId="0" fontId="20" fillId="3" borderId="0" xfId="0" applyFont="1" applyFill="1"/>
    <xf numFmtId="0" fontId="24" fillId="8" borderId="0" xfId="3" applyFont="1" applyFill="1" applyAlignment="1" applyProtection="1"/>
    <xf numFmtId="0" fontId="23" fillId="8" borderId="0" xfId="3" applyFont="1" applyFill="1" applyAlignment="1" applyProtection="1"/>
    <xf numFmtId="0" fontId="19" fillId="8" borderId="0" xfId="0" applyFont="1" applyFill="1"/>
    <xf numFmtId="0" fontId="19" fillId="8" borderId="0" xfId="3" applyFont="1" applyFill="1" applyAlignment="1" applyProtection="1">
      <alignment horizontal="center"/>
    </xf>
    <xf numFmtId="164" fontId="25" fillId="3" borderId="1" xfId="0" applyNumberFormat="1" applyFont="1" applyFill="1" applyBorder="1"/>
    <xf numFmtId="0" fontId="22" fillId="3" borderId="0" xfId="0" applyFont="1" applyFill="1" applyAlignment="1">
      <alignment horizontal="left" indent="1"/>
    </xf>
    <xf numFmtId="164" fontId="25" fillId="3" borderId="0" xfId="0" applyNumberFormat="1" applyFont="1" applyFill="1"/>
    <xf numFmtId="0" fontId="19" fillId="3" borderId="8" xfId="0" applyFont="1" applyFill="1" applyBorder="1"/>
    <xf numFmtId="0" fontId="23" fillId="3" borderId="8" xfId="3" applyFont="1" applyFill="1" applyBorder="1" applyAlignment="1" applyProtection="1">
      <alignment horizontal="center"/>
    </xf>
    <xf numFmtId="0" fontId="19" fillId="3" borderId="8" xfId="0" applyFont="1" applyFill="1" applyBorder="1" applyAlignment="1">
      <alignment horizontal="center"/>
    </xf>
    <xf numFmtId="44" fontId="19" fillId="3" borderId="8" xfId="0" applyNumberFormat="1" applyFont="1" applyFill="1" applyBorder="1"/>
    <xf numFmtId="0" fontId="23" fillId="3" borderId="0" xfId="3" applyFont="1" applyFill="1" applyBorder="1" applyAlignment="1" applyProtection="1">
      <alignment horizontal="center"/>
    </xf>
    <xf numFmtId="167" fontId="19" fillId="3" borderId="0" xfId="4" applyNumberFormat="1" applyFont="1" applyFill="1" applyBorder="1" applyAlignment="1" applyProtection="1">
      <alignment horizontal="center"/>
    </xf>
    <xf numFmtId="9" fontId="19" fillId="3" borderId="0" xfId="4" applyFont="1" applyFill="1" applyBorder="1" applyProtection="1"/>
    <xf numFmtId="166" fontId="21" fillId="3" borderId="0" xfId="2" applyNumberFormat="1" applyFont="1" applyFill="1" applyBorder="1"/>
    <xf numFmtId="0" fontId="19" fillId="3" borderId="0" xfId="0" applyFont="1" applyFill="1" applyAlignment="1">
      <alignment horizontal="right"/>
    </xf>
    <xf numFmtId="164" fontId="25" fillId="3" borderId="1" xfId="2" applyNumberFormat="1" applyFont="1" applyFill="1" applyBorder="1"/>
    <xf numFmtId="167" fontId="19" fillId="3" borderId="0" xfId="0" applyNumberFormat="1" applyFont="1" applyFill="1"/>
    <xf numFmtId="0" fontId="22" fillId="3" borderId="0" xfId="0" applyFont="1" applyFill="1" applyAlignment="1">
      <alignment horizontal="right"/>
    </xf>
    <xf numFmtId="0" fontId="26" fillId="8" borderId="0" xfId="0" applyFont="1" applyFill="1"/>
    <xf numFmtId="0" fontId="22" fillId="8" borderId="0" xfId="0" applyFont="1" applyFill="1" applyAlignment="1">
      <alignment horizontal="right"/>
    </xf>
    <xf numFmtId="168" fontId="21" fillId="8" borderId="1" xfId="0" applyNumberFormat="1" applyFont="1" applyFill="1" applyBorder="1" applyAlignment="1">
      <alignment horizontal="center"/>
    </xf>
    <xf numFmtId="168" fontId="21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left"/>
    </xf>
    <xf numFmtId="164" fontId="21" fillId="3" borderId="1" xfId="0" applyNumberFormat="1" applyFont="1" applyFill="1" applyBorder="1" applyAlignment="1">
      <alignment horizontal="center"/>
    </xf>
    <xf numFmtId="0" fontId="22" fillId="8" borderId="0" xfId="0" applyFont="1" applyFill="1"/>
    <xf numFmtId="164" fontId="21" fillId="3" borderId="0" xfId="0" applyNumberFormat="1" applyFont="1" applyFill="1"/>
    <xf numFmtId="0" fontId="17" fillId="7" borderId="2" xfId="0" applyFont="1" applyFill="1" applyBorder="1" applyAlignment="1">
      <alignment horizontal="left"/>
    </xf>
    <xf numFmtId="0" fontId="15" fillId="7" borderId="9" xfId="0" applyFont="1" applyFill="1" applyBorder="1"/>
    <xf numFmtId="0" fontId="15" fillId="7" borderId="3" xfId="0" applyFont="1" applyFill="1" applyBorder="1"/>
    <xf numFmtId="0" fontId="28" fillId="7" borderId="6" xfId="0" applyFont="1" applyFill="1" applyBorder="1"/>
    <xf numFmtId="0" fontId="15" fillId="7" borderId="1" xfId="0" applyFont="1" applyFill="1" applyBorder="1"/>
    <xf numFmtId="0" fontId="15" fillId="7" borderId="7" xfId="0" applyFont="1" applyFill="1" applyBorder="1"/>
    <xf numFmtId="0" fontId="15" fillId="6" borderId="4" xfId="0" applyFont="1" applyFill="1" applyBorder="1"/>
    <xf numFmtId="0" fontId="15" fillId="6" borderId="0" xfId="0" applyFont="1" applyFill="1"/>
    <xf numFmtId="0" fontId="15" fillId="6" borderId="5" xfId="0" applyFont="1" applyFill="1" applyBorder="1"/>
    <xf numFmtId="0" fontId="15" fillId="6" borderId="0" xfId="0" applyFont="1" applyFill="1" applyAlignment="1">
      <alignment horizontal="center"/>
    </xf>
    <xf numFmtId="8" fontId="15" fillId="6" borderId="0" xfId="0" applyNumberFormat="1" applyFont="1" applyFill="1" applyAlignment="1">
      <alignment horizontal="right"/>
    </xf>
    <xf numFmtId="8" fontId="15" fillId="6" borderId="0" xfId="0" applyNumberFormat="1" applyFont="1" applyFill="1" applyAlignment="1">
      <alignment horizontal="center"/>
    </xf>
    <xf numFmtId="8" fontId="15" fillId="6" borderId="5" xfId="0" applyNumberFormat="1" applyFont="1" applyFill="1" applyBorder="1" applyAlignment="1">
      <alignment horizontal="center"/>
    </xf>
    <xf numFmtId="0" fontId="15" fillId="6" borderId="0" xfId="0" applyFont="1" applyFill="1" applyAlignment="1">
      <alignment horizontal="right"/>
    </xf>
    <xf numFmtId="164" fontId="15" fillId="6" borderId="0" xfId="0" applyNumberFormat="1" applyFont="1" applyFill="1" applyAlignment="1">
      <alignment horizontal="center"/>
    </xf>
    <xf numFmtId="0" fontId="15" fillId="3" borderId="2" xfId="0" applyFont="1" applyFill="1" applyBorder="1"/>
    <xf numFmtId="0" fontId="15" fillId="3" borderId="9" xfId="0" applyFont="1" applyFill="1" applyBorder="1"/>
    <xf numFmtId="0" fontId="15" fillId="3" borderId="3" xfId="0" applyFont="1" applyFill="1" applyBorder="1"/>
    <xf numFmtId="0" fontId="15" fillId="8" borderId="4" xfId="0" applyFont="1" applyFill="1" applyBorder="1"/>
    <xf numFmtId="0" fontId="17" fillId="3" borderId="8" xfId="0" applyFont="1" applyFill="1" applyBorder="1"/>
    <xf numFmtId="0" fontId="15" fillId="3" borderId="5" xfId="0" applyFont="1" applyFill="1" applyBorder="1"/>
    <xf numFmtId="0" fontId="14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/>
    </xf>
    <xf numFmtId="0" fontId="16" fillId="3" borderId="0" xfId="0" applyFont="1" applyFill="1" applyAlignment="1">
      <alignment horizontal="left"/>
    </xf>
    <xf numFmtId="0" fontId="16" fillId="3" borderId="8" xfId="0" applyFont="1" applyFill="1" applyBorder="1"/>
    <xf numFmtId="0" fontId="14" fillId="3" borderId="0" xfId="0" applyFont="1" applyFill="1"/>
    <xf numFmtId="0" fontId="15" fillId="3" borderId="6" xfId="0" applyFont="1" applyFill="1" applyBorder="1"/>
    <xf numFmtId="0" fontId="15" fillId="3" borderId="1" xfId="0" applyFont="1" applyFill="1" applyBorder="1"/>
    <xf numFmtId="0" fontId="15" fillId="3" borderId="7" xfId="0" applyFont="1" applyFill="1" applyBorder="1"/>
    <xf numFmtId="0" fontId="8" fillId="3" borderId="0" xfId="0" applyFont="1" applyFill="1"/>
    <xf numFmtId="0" fontId="29" fillId="3" borderId="0" xfId="0" applyFont="1" applyFill="1"/>
    <xf numFmtId="165" fontId="19" fillId="4" borderId="12" xfId="1" applyNumberFormat="1" applyFont="1" applyFill="1" applyBorder="1" applyAlignment="1" applyProtection="1">
      <alignment horizontal="center"/>
      <protection locked="0"/>
    </xf>
    <xf numFmtId="166" fontId="19" fillId="4" borderId="12" xfId="2" applyNumberFormat="1" applyFont="1" applyFill="1" applyBorder="1" applyAlignment="1" applyProtection="1">
      <alignment horizontal="left"/>
      <protection locked="0"/>
    </xf>
    <xf numFmtId="9" fontId="19" fillId="4" borderId="12" xfId="4" applyFont="1" applyFill="1" applyBorder="1" applyAlignment="1" applyProtection="1">
      <alignment horizontal="center"/>
      <protection locked="0"/>
    </xf>
    <xf numFmtId="9" fontId="19" fillId="4" borderId="12" xfId="0" applyNumberFormat="1" applyFont="1" applyFill="1" applyBorder="1" applyAlignment="1" applyProtection="1">
      <alignment horizontal="center"/>
      <protection locked="0"/>
    </xf>
    <xf numFmtId="164" fontId="19" fillId="3" borderId="0" xfId="2" applyNumberFormat="1" applyFont="1" applyFill="1" applyBorder="1"/>
    <xf numFmtId="165" fontId="19" fillId="3" borderId="0" xfId="1" applyNumberFormat="1" applyFont="1" applyFill="1" applyBorder="1" applyAlignment="1">
      <alignment horizontal="center"/>
    </xf>
    <xf numFmtId="166" fontId="19" fillId="9" borderId="12" xfId="2" applyNumberFormat="1" applyFont="1" applyFill="1" applyBorder="1" applyAlignment="1" applyProtection="1">
      <alignment horizontal="center"/>
      <protection locked="0"/>
    </xf>
    <xf numFmtId="164" fontId="30" fillId="0" borderId="1" xfId="2" applyNumberFormat="1" applyFont="1" applyFill="1" applyBorder="1" applyAlignment="1">
      <alignment horizontal="center"/>
    </xf>
    <xf numFmtId="0" fontId="23" fillId="0" borderId="0" xfId="3" applyFont="1" applyBorder="1" applyAlignment="1" applyProtection="1"/>
    <xf numFmtId="0" fontId="4" fillId="5" borderId="0" xfId="3" applyFill="1" applyBorder="1" applyAlignment="1" applyProtection="1">
      <alignment horizontal="left"/>
      <protection locked="0"/>
    </xf>
    <xf numFmtId="0" fontId="16" fillId="9" borderId="10" xfId="0" applyFont="1" applyFill="1" applyBorder="1" applyAlignment="1" applyProtection="1">
      <alignment horizontal="left"/>
      <protection locked="0"/>
    </xf>
    <xf numFmtId="0" fontId="16" fillId="9" borderId="11" xfId="0" applyFont="1" applyFill="1" applyBorder="1" applyAlignment="1" applyProtection="1">
      <alignment horizontal="left"/>
      <protection locked="0"/>
    </xf>
    <xf numFmtId="0" fontId="16" fillId="3" borderId="0" xfId="0" applyFont="1" applyFill="1" applyAlignment="1">
      <alignment horizontal="left"/>
    </xf>
    <xf numFmtId="0" fontId="14" fillId="9" borderId="11" xfId="0" applyFont="1" applyFill="1" applyBorder="1" applyAlignment="1" applyProtection="1">
      <alignment horizontal="center"/>
      <protection locked="0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9" defaultPivotStyle="PivotStyleLight16"/>
  <colors>
    <mruColors>
      <color rgb="FFCCFF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55"/>
      <c:rotY val="2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397140698321802"/>
          <c:y val="0"/>
          <c:w val="0.58079625292740045"/>
          <c:h val="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0E-44FA-B24D-3462FA99EDD3}"/>
              </c:ext>
            </c:extLst>
          </c:dPt>
          <c:dPt>
            <c:idx val="1"/>
            <c:bubble3D val="0"/>
            <c:explosion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C0E-44FA-B24D-3462FA99EDD3}"/>
              </c:ext>
            </c:extLst>
          </c:dPt>
          <c:dLbls>
            <c:dLbl>
              <c:idx val="0"/>
              <c:layout>
                <c:manualLayout>
                  <c:x val="-2.8202696253877356E-2"/>
                  <c:y val="1.9902106831240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E-44FA-B24D-3462FA99EDD3}"/>
                </c:ext>
              </c:extLst>
            </c:dLbl>
            <c:dLbl>
              <c:idx val="1"/>
              <c:layout>
                <c:manualLayout>
                  <c:x val="1.306262946639869E-2"/>
                  <c:y val="-0.1277694996645598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0E-44FA-B24D-3462FA99EDD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Calculator!$M$38:$M$39</c:f>
              <c:strCache>
                <c:ptCount val="2"/>
                <c:pt idx="0">
                  <c:v> Total Investment </c:v>
                </c:pt>
                <c:pt idx="1">
                  <c:v>Expected Return</c:v>
                </c:pt>
              </c:strCache>
            </c:strRef>
          </c:cat>
          <c:val>
            <c:numRef>
              <c:f>Calculator!$N$38:$N$39</c:f>
              <c:numCache>
                <c:formatCode>"$"#,##0</c:formatCode>
                <c:ptCount val="2"/>
                <c:pt idx="0">
                  <c:v>25570</c:v>
                </c:pt>
                <c:pt idx="1">
                  <c:v>144000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0E-44FA-B24D-3462FA99E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40</xdr:row>
      <xdr:rowOff>76200</xdr:rowOff>
    </xdr:from>
    <xdr:to>
      <xdr:col>14</xdr:col>
      <xdr:colOff>800100</xdr:colOff>
      <xdr:row>54</xdr:row>
      <xdr:rowOff>142875</xdr:rowOff>
    </xdr:to>
    <xdr:graphicFrame macro="">
      <xdr:nvGraphicFramePr>
        <xdr:cNvPr id="1059" name="Chart 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58436</xdr:colOff>
      <xdr:row>0</xdr:row>
      <xdr:rowOff>564235</xdr:rowOff>
    </xdr:from>
    <xdr:to>
      <xdr:col>8</xdr:col>
      <xdr:colOff>513161</xdr:colOff>
      <xdr:row>0</xdr:row>
      <xdr:rowOff>1236345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4736" y="564235"/>
          <a:ext cx="5085780" cy="683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edsigns.envoltage.com/wp-content/uploads/2023/02/SBA-Features-and-Benefits-of-EMCs.pdf" TargetMode="External"/><Relationship Id="rId1" Type="http://schemas.openxmlformats.org/officeDocument/2006/relationships/hyperlink" Target="http://www.sba.gov/smallbusinessplanner/start/pickalocation/signage/emcfaq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Q70"/>
  <sheetViews>
    <sheetView tabSelected="1" zoomScaleNormal="100" workbookViewId="0">
      <selection activeCell="E8" sqref="E8"/>
    </sheetView>
  </sheetViews>
  <sheetFormatPr defaultColWidth="9.109375" defaultRowHeight="13.2" x14ac:dyDescent="0.25"/>
  <cols>
    <col min="1" max="1" width="8.44140625" style="1" customWidth="1"/>
    <col min="2" max="2" width="4.33203125" style="1" customWidth="1"/>
    <col min="3" max="4" width="10.6640625" style="1" customWidth="1"/>
    <col min="5" max="5" width="12.5546875" style="1" customWidth="1"/>
    <col min="6" max="6" width="12.109375" style="1" customWidth="1"/>
    <col min="7" max="10" width="10.6640625" style="1" customWidth="1"/>
    <col min="11" max="11" width="9.5546875" style="1" customWidth="1"/>
    <col min="12" max="12" width="12.44140625" style="1" customWidth="1"/>
    <col min="13" max="14" width="10.6640625" style="1" customWidth="1"/>
    <col min="15" max="15" width="12.5546875" style="1" customWidth="1"/>
    <col min="16" max="16" width="1" style="1" customWidth="1"/>
    <col min="17" max="17" width="3.5546875" style="1" customWidth="1"/>
    <col min="18" max="16384" width="9.109375" style="1"/>
  </cols>
  <sheetData>
    <row r="1" spans="2:17" ht="105.75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17" ht="55.5" customHeight="1" x14ac:dyDescent="0.55000000000000004">
      <c r="B2" s="2"/>
      <c r="C2" s="94" t="s">
        <v>18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 ht="34.5" customHeight="1" thickBot="1" x14ac:dyDescent="0.65">
      <c r="B3" s="2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</row>
    <row r="4" spans="2:17" ht="18" customHeight="1" x14ac:dyDescent="0.35">
      <c r="B4" s="2"/>
      <c r="C4" s="93" t="s">
        <v>33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2"/>
      <c r="Q4" s="2"/>
    </row>
    <row r="5" spans="2:17" ht="13.8" x14ac:dyDescent="0.3">
      <c r="B5" s="2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2"/>
      <c r="Q5" s="2"/>
    </row>
    <row r="6" spans="2:17" ht="15.6" x14ac:dyDescent="0.3">
      <c r="B6" s="2"/>
      <c r="C6" s="24" t="s">
        <v>0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"/>
      <c r="Q6" s="2"/>
    </row>
    <row r="7" spans="2:17" ht="16.2" thickBot="1" x14ac:dyDescent="0.35">
      <c r="B7" s="2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"/>
      <c r="Q7" s="2"/>
    </row>
    <row r="8" spans="2:17" ht="16.2" thickBot="1" x14ac:dyDescent="0.35">
      <c r="B8" s="2"/>
      <c r="C8" s="25" t="s">
        <v>1</v>
      </c>
      <c r="D8" s="25"/>
      <c r="E8" s="95">
        <v>10000</v>
      </c>
      <c r="F8" s="26" t="s">
        <v>2</v>
      </c>
      <c r="G8" s="25" t="s">
        <v>3</v>
      </c>
      <c r="H8" s="25"/>
      <c r="I8" s="26">
        <v>1.38</v>
      </c>
      <c r="J8" s="26" t="s">
        <v>5</v>
      </c>
      <c r="K8" s="26" t="s">
        <v>4</v>
      </c>
      <c r="L8" s="100">
        <f>(E8*I8)*30</f>
        <v>413999.99999999994</v>
      </c>
      <c r="M8" s="25" t="s">
        <v>29</v>
      </c>
      <c r="N8" s="25"/>
      <c r="O8" s="25"/>
      <c r="P8" s="2"/>
      <c r="Q8" s="2"/>
    </row>
    <row r="9" spans="2:17" ht="15.6" x14ac:dyDescent="0.3">
      <c r="B9" s="2"/>
      <c r="C9" s="25"/>
      <c r="D9" s="25"/>
      <c r="E9" s="25"/>
      <c r="F9" s="25"/>
      <c r="G9" s="25"/>
      <c r="H9" s="25"/>
      <c r="I9" s="26"/>
      <c r="J9" s="25"/>
      <c r="K9" s="25"/>
      <c r="L9" s="25"/>
      <c r="M9" s="25"/>
      <c r="N9" s="25"/>
      <c r="O9" s="25"/>
      <c r="P9" s="2"/>
      <c r="Q9" s="2"/>
    </row>
    <row r="10" spans="2:17" ht="15.6" x14ac:dyDescent="0.3">
      <c r="B10" s="2"/>
      <c r="C10" s="24" t="s">
        <v>13</v>
      </c>
      <c r="D10" s="25"/>
      <c r="E10" s="25"/>
      <c r="F10" s="25"/>
      <c r="G10" s="25"/>
      <c r="H10" s="25"/>
      <c r="I10" s="25"/>
      <c r="J10" s="25"/>
      <c r="K10" s="27" t="s">
        <v>9</v>
      </c>
      <c r="L10" s="25"/>
      <c r="M10" s="25"/>
      <c r="N10" s="25"/>
      <c r="O10" s="25"/>
      <c r="P10" s="2"/>
      <c r="Q10" s="2"/>
    </row>
    <row r="11" spans="2:17" ht="16.2" thickBot="1" x14ac:dyDescent="0.35">
      <c r="B11" s="2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"/>
      <c r="Q11" s="2"/>
    </row>
    <row r="12" spans="2:17" ht="16.2" thickBot="1" x14ac:dyDescent="0.35">
      <c r="B12" s="2"/>
      <c r="C12" s="25" t="s">
        <v>6</v>
      </c>
      <c r="D12" s="25"/>
      <c r="E12" s="95">
        <v>1</v>
      </c>
      <c r="F12" s="26" t="s">
        <v>2</v>
      </c>
      <c r="G12" s="25" t="s">
        <v>8</v>
      </c>
      <c r="H12" s="25"/>
      <c r="I12" s="95">
        <v>3000</v>
      </c>
      <c r="J12" s="26" t="s">
        <v>7</v>
      </c>
      <c r="K12" s="26" t="s">
        <v>4</v>
      </c>
      <c r="L12" s="100">
        <f>(E12*I12)/12</f>
        <v>250</v>
      </c>
      <c r="M12" s="25" t="s">
        <v>29</v>
      </c>
      <c r="N12" s="25"/>
      <c r="O12" s="25"/>
      <c r="P12" s="2"/>
      <c r="Q12" s="2"/>
    </row>
    <row r="13" spans="2:17" ht="15.6" x14ac:dyDescent="0.3">
      <c r="B13" s="2"/>
      <c r="C13" s="25"/>
      <c r="D13" s="25"/>
      <c r="E13" s="25"/>
      <c r="F13" s="26"/>
      <c r="G13" s="25"/>
      <c r="H13" s="25"/>
      <c r="I13" s="25"/>
      <c r="J13" s="26"/>
      <c r="K13" s="26"/>
      <c r="L13" s="25"/>
      <c r="M13" s="25"/>
      <c r="N13" s="25"/>
      <c r="O13" s="25"/>
      <c r="P13" s="2"/>
      <c r="Q13" s="2"/>
    </row>
    <row r="14" spans="2:17" ht="16.2" thickBot="1" x14ac:dyDescent="0.35">
      <c r="B14" s="2"/>
      <c r="C14" s="25"/>
      <c r="D14" s="25"/>
      <c r="E14" s="25"/>
      <c r="F14" s="25"/>
      <c r="G14" s="25"/>
      <c r="H14" s="25"/>
      <c r="I14" s="25"/>
      <c r="J14" s="25"/>
      <c r="K14" s="26" t="s">
        <v>4</v>
      </c>
      <c r="L14" s="28">
        <f>SUM(L8,L12)</f>
        <v>414249.99999999994</v>
      </c>
      <c r="M14" s="29" t="s">
        <v>30</v>
      </c>
      <c r="N14" s="25"/>
      <c r="O14" s="25"/>
      <c r="P14" s="2"/>
      <c r="Q14" s="2"/>
    </row>
    <row r="15" spans="2:17" ht="15.6" x14ac:dyDescent="0.3">
      <c r="B15" s="2"/>
      <c r="C15" s="25"/>
      <c r="D15" s="25"/>
      <c r="E15" s="25"/>
      <c r="F15" s="25"/>
      <c r="G15" s="25"/>
      <c r="H15" s="25"/>
      <c r="I15" s="25"/>
      <c r="J15" s="25"/>
      <c r="K15" s="26"/>
      <c r="L15" s="30"/>
      <c r="M15" s="29"/>
      <c r="N15" s="25"/>
      <c r="O15" s="25"/>
      <c r="P15" s="2"/>
      <c r="Q15" s="2"/>
    </row>
    <row r="16" spans="2:17" ht="14.4" thickBot="1" x14ac:dyDescent="0.35">
      <c r="B16" s="2"/>
      <c r="C16" s="8"/>
      <c r="D16" s="8"/>
      <c r="E16" s="8"/>
      <c r="F16" s="8"/>
      <c r="G16" s="8"/>
      <c r="H16" s="8"/>
      <c r="I16" s="8"/>
      <c r="J16" s="8"/>
      <c r="K16" s="9"/>
      <c r="L16" s="6"/>
      <c r="M16" s="10"/>
      <c r="N16" s="8"/>
      <c r="O16" s="8"/>
      <c r="P16" s="2"/>
      <c r="Q16" s="2"/>
    </row>
    <row r="17" spans="2:17" ht="18" customHeight="1" x14ac:dyDescent="0.35">
      <c r="B17" s="2"/>
      <c r="C17" s="93" t="s">
        <v>32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2"/>
      <c r="Q17" s="2"/>
    </row>
    <row r="18" spans="2:17" ht="16.5" customHeight="1" thickBot="1" x14ac:dyDescent="0.35">
      <c r="B18" s="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2"/>
      <c r="Q18" s="2"/>
    </row>
    <row r="19" spans="2:17" ht="16.2" thickBot="1" x14ac:dyDescent="0.35">
      <c r="B19" s="2"/>
      <c r="C19" s="25" t="s">
        <v>40</v>
      </c>
      <c r="D19" s="25"/>
      <c r="E19" s="101">
        <v>25000</v>
      </c>
      <c r="F19" s="26" t="s">
        <v>2</v>
      </c>
      <c r="G19" s="25" t="s">
        <v>38</v>
      </c>
      <c r="H19" s="25"/>
      <c r="I19" s="26">
        <v>72</v>
      </c>
      <c r="J19" s="25"/>
      <c r="K19" s="26" t="s">
        <v>4</v>
      </c>
      <c r="L19" s="35">
        <f>(E19/I19)*0.0228+(E19/I19)</f>
        <v>355.13888888888891</v>
      </c>
      <c r="M19" s="33" t="s">
        <v>19</v>
      </c>
      <c r="N19" s="25"/>
      <c r="O19" s="25"/>
      <c r="P19" s="2"/>
      <c r="Q19" s="2"/>
    </row>
    <row r="20" spans="2:17" ht="15.6" x14ac:dyDescent="0.3">
      <c r="B20" s="2"/>
      <c r="C20" s="25"/>
      <c r="D20" s="25"/>
      <c r="E20" s="25"/>
      <c r="F20" s="25"/>
      <c r="G20" s="25" t="s">
        <v>39</v>
      </c>
      <c r="H20" s="25"/>
      <c r="I20" s="25"/>
      <c r="J20" s="25"/>
      <c r="K20" s="25"/>
      <c r="L20" s="34"/>
      <c r="M20" s="25"/>
      <c r="N20" s="25"/>
      <c r="O20" s="25"/>
      <c r="P20" s="2"/>
      <c r="Q20" s="2"/>
    </row>
    <row r="21" spans="2:17" ht="15.6" x14ac:dyDescent="0.3">
      <c r="B21" s="2"/>
      <c r="C21" s="25"/>
      <c r="D21" s="25"/>
      <c r="E21" s="25"/>
      <c r="F21" s="103"/>
      <c r="G21" s="103"/>
      <c r="H21" s="103"/>
      <c r="I21" s="103"/>
      <c r="J21" s="103"/>
      <c r="K21" s="26"/>
      <c r="L21" s="35"/>
      <c r="M21" s="25"/>
      <c r="N21" s="25"/>
      <c r="O21" s="25"/>
      <c r="P21" s="2"/>
      <c r="Q21" s="2"/>
    </row>
    <row r="22" spans="2:17" ht="15.6" x14ac:dyDescent="0.3">
      <c r="B22" s="2"/>
      <c r="C22" s="36" t="s">
        <v>64</v>
      </c>
      <c r="D22" s="36"/>
      <c r="E22" s="36"/>
      <c r="F22" s="37"/>
      <c r="G22" s="38"/>
      <c r="H22" s="38"/>
      <c r="I22" s="38"/>
      <c r="J22" s="38"/>
      <c r="K22" s="26"/>
      <c r="L22" s="35"/>
      <c r="M22" s="25"/>
      <c r="N22" s="25"/>
      <c r="O22" s="25"/>
      <c r="P22" s="2"/>
      <c r="Q22" s="2"/>
    </row>
    <row r="23" spans="2:17" ht="16.2" thickBot="1" x14ac:dyDescent="0.35">
      <c r="B23" s="2"/>
      <c r="C23" s="36" t="s">
        <v>65</v>
      </c>
      <c r="D23" s="36"/>
      <c r="E23" s="36"/>
      <c r="F23" s="37"/>
      <c r="G23" s="39"/>
      <c r="H23" s="38"/>
      <c r="I23" s="38"/>
      <c r="J23" s="40" t="s">
        <v>41</v>
      </c>
      <c r="K23" s="26" t="s">
        <v>4</v>
      </c>
      <c r="L23" s="41">
        <f>L19/30</f>
        <v>11.837962962962964</v>
      </c>
      <c r="M23" s="42" t="s">
        <v>42</v>
      </c>
      <c r="N23" s="25"/>
      <c r="O23" s="25"/>
      <c r="P23" s="2"/>
      <c r="Q23" s="2"/>
    </row>
    <row r="24" spans="2:17" ht="15.6" x14ac:dyDescent="0.3">
      <c r="B24" s="2"/>
      <c r="C24" s="36" t="s">
        <v>66</v>
      </c>
      <c r="D24" s="36"/>
      <c r="E24" s="36"/>
      <c r="F24" s="37"/>
      <c r="G24" s="38"/>
      <c r="H24" s="38"/>
      <c r="I24" s="38"/>
      <c r="J24" s="38"/>
      <c r="K24" s="26"/>
      <c r="L24" s="43"/>
      <c r="M24" s="29"/>
      <c r="N24" s="25"/>
      <c r="O24" s="25"/>
      <c r="P24" s="2"/>
      <c r="Q24" s="2"/>
    </row>
    <row r="25" spans="2:17" ht="15.6" x14ac:dyDescent="0.3">
      <c r="B25" s="2"/>
      <c r="C25" s="44"/>
      <c r="D25" s="44"/>
      <c r="E25" s="44"/>
      <c r="F25" s="45"/>
      <c r="G25" s="45"/>
      <c r="H25" s="45"/>
      <c r="I25" s="45"/>
      <c r="J25" s="45"/>
      <c r="K25" s="46"/>
      <c r="L25" s="47"/>
      <c r="M25" s="44"/>
      <c r="N25" s="44"/>
      <c r="O25" s="44"/>
      <c r="P25" s="2"/>
      <c r="Q25" s="2"/>
    </row>
    <row r="26" spans="2:17" ht="15.6" x14ac:dyDescent="0.3">
      <c r="B26" s="2"/>
      <c r="C26" s="25"/>
      <c r="D26" s="25"/>
      <c r="E26" s="25"/>
      <c r="F26" s="48"/>
      <c r="G26" s="48"/>
      <c r="H26" s="48"/>
      <c r="I26" s="48"/>
      <c r="J26" s="48"/>
      <c r="K26" s="26"/>
      <c r="L26" s="34"/>
      <c r="M26" s="25"/>
      <c r="N26" s="25"/>
      <c r="O26" s="25"/>
      <c r="P26" s="2"/>
      <c r="Q26" s="2"/>
    </row>
    <row r="27" spans="2:17" ht="16.2" thickBot="1" x14ac:dyDescent="0.35">
      <c r="B27" s="2"/>
      <c r="C27" s="25"/>
      <c r="D27" s="25"/>
      <c r="E27" s="25"/>
      <c r="F27" s="25"/>
      <c r="G27" s="25"/>
      <c r="H27" s="25"/>
      <c r="I27" s="25"/>
      <c r="J27" s="25"/>
      <c r="K27" s="25"/>
      <c r="L27" s="34"/>
      <c r="M27" s="25"/>
      <c r="N27" s="25"/>
      <c r="O27" s="25"/>
      <c r="P27" s="2"/>
      <c r="Q27" s="2"/>
    </row>
    <row r="28" spans="2:17" ht="16.2" thickBot="1" x14ac:dyDescent="0.35">
      <c r="B28" s="2"/>
      <c r="C28" s="25" t="s">
        <v>11</v>
      </c>
      <c r="D28" s="25"/>
      <c r="E28" s="25"/>
      <c r="F28" s="96">
        <v>50000</v>
      </c>
      <c r="G28" s="26" t="s">
        <v>2</v>
      </c>
      <c r="H28" s="25" t="s">
        <v>63</v>
      </c>
      <c r="I28" s="25"/>
      <c r="J28" s="97">
        <v>0.1</v>
      </c>
      <c r="K28" s="26" t="s">
        <v>4</v>
      </c>
      <c r="L28" s="99">
        <f>F28*J28</f>
        <v>5000</v>
      </c>
      <c r="M28" s="25" t="s">
        <v>20</v>
      </c>
      <c r="N28" s="25"/>
      <c r="O28" s="25"/>
      <c r="P28" s="2"/>
      <c r="Q28" s="2"/>
    </row>
    <row r="29" spans="2:17" ht="16.2" thickBot="1" x14ac:dyDescent="0.35">
      <c r="B29" s="2"/>
      <c r="C29" s="25"/>
      <c r="D29" s="25"/>
      <c r="E29" s="25"/>
      <c r="F29" s="25"/>
      <c r="G29" s="25"/>
      <c r="H29" s="25"/>
      <c r="I29" s="25"/>
      <c r="J29" s="25"/>
      <c r="K29" s="25"/>
      <c r="L29" s="34"/>
      <c r="M29" s="25"/>
      <c r="N29" s="25"/>
      <c r="O29" s="25"/>
      <c r="P29" s="2"/>
      <c r="Q29" s="2"/>
    </row>
    <row r="30" spans="2:17" ht="16.2" thickBot="1" x14ac:dyDescent="0.35">
      <c r="B30" s="2"/>
      <c r="C30" s="39"/>
      <c r="D30" s="39"/>
      <c r="E30" s="39"/>
      <c r="F30" s="39"/>
      <c r="G30" s="26" t="s">
        <v>2</v>
      </c>
      <c r="H30" s="25" t="s">
        <v>12</v>
      </c>
      <c r="I30" s="49"/>
      <c r="J30" s="98">
        <v>0.4</v>
      </c>
      <c r="K30" s="26" t="s">
        <v>4</v>
      </c>
      <c r="L30" s="35">
        <f>L28*J30</f>
        <v>2000</v>
      </c>
      <c r="M30" s="25" t="s">
        <v>21</v>
      </c>
      <c r="N30" s="25"/>
      <c r="O30" s="25"/>
      <c r="P30" s="2"/>
      <c r="Q30" s="2"/>
    </row>
    <row r="31" spans="2:17" ht="12.75" customHeight="1" x14ac:dyDescent="0.3">
      <c r="B31" s="2"/>
      <c r="C31" s="12" t="s">
        <v>43</v>
      </c>
      <c r="D31" s="13"/>
      <c r="E31" s="14"/>
      <c r="F31" s="15"/>
      <c r="G31" s="25"/>
      <c r="H31" s="25"/>
      <c r="I31" s="50"/>
      <c r="J31" s="25"/>
      <c r="K31" s="26"/>
      <c r="L31" s="51"/>
      <c r="M31" s="29"/>
      <c r="N31" s="25"/>
      <c r="O31" s="25"/>
      <c r="P31" s="2"/>
      <c r="Q31" s="2"/>
    </row>
    <row r="32" spans="2:17" ht="16.2" thickBot="1" x14ac:dyDescent="0.35">
      <c r="B32" s="2"/>
      <c r="C32" s="13" t="s">
        <v>44</v>
      </c>
      <c r="D32" s="13"/>
      <c r="E32" s="14"/>
      <c r="F32" s="15"/>
      <c r="G32" s="25"/>
      <c r="H32" s="25"/>
      <c r="I32" s="52" t="s">
        <v>36</v>
      </c>
      <c r="J32" s="35">
        <f>L19+L21</f>
        <v>355.13888888888891</v>
      </c>
      <c r="K32" s="26" t="s">
        <v>4</v>
      </c>
      <c r="L32" s="53">
        <f>L30-J32</f>
        <v>1644.8611111111111</v>
      </c>
      <c r="M32" s="29" t="s">
        <v>27</v>
      </c>
      <c r="N32" s="25"/>
      <c r="O32" s="25"/>
      <c r="P32" s="2"/>
      <c r="Q32" s="2"/>
    </row>
    <row r="33" spans="2:17" ht="13.5" customHeight="1" x14ac:dyDescent="0.3">
      <c r="B33" s="2"/>
      <c r="C33" s="104" t="s">
        <v>14</v>
      </c>
      <c r="D33" s="104"/>
      <c r="E33" s="104"/>
      <c r="F33" s="104"/>
      <c r="G33" s="25"/>
      <c r="H33" s="25"/>
      <c r="I33" s="50"/>
      <c r="J33" s="54"/>
      <c r="K33" s="26"/>
      <c r="L33" s="51"/>
      <c r="M33" s="29"/>
      <c r="N33" s="25"/>
      <c r="O33" s="25"/>
      <c r="P33" s="2"/>
      <c r="Q33" s="2"/>
    </row>
    <row r="34" spans="2:17" ht="12" customHeight="1" x14ac:dyDescent="0.3">
      <c r="B34" s="2"/>
      <c r="C34" s="39"/>
      <c r="D34" s="39"/>
      <c r="E34" s="39"/>
      <c r="F34" s="39"/>
      <c r="G34" s="55"/>
      <c r="H34" s="39"/>
      <c r="I34" s="39"/>
      <c r="J34" s="56"/>
      <c r="K34" s="39"/>
      <c r="L34" s="39"/>
      <c r="M34" s="57"/>
      <c r="N34" s="16"/>
      <c r="O34" s="16"/>
      <c r="P34" s="2"/>
      <c r="Q34" s="2"/>
    </row>
    <row r="35" spans="2:17" ht="20.25" customHeight="1" thickBot="1" x14ac:dyDescent="0.35">
      <c r="B35" s="2"/>
      <c r="C35" s="39"/>
      <c r="D35" s="39"/>
      <c r="E35" s="39"/>
      <c r="F35" s="39"/>
      <c r="G35" s="55"/>
      <c r="H35" s="39"/>
      <c r="I35" s="55" t="s">
        <v>31</v>
      </c>
      <c r="J35" s="102">
        <f>L32*12</f>
        <v>19738.333333333332</v>
      </c>
      <c r="K35" s="102"/>
      <c r="L35" s="39"/>
      <c r="M35" s="57" t="s">
        <v>28</v>
      </c>
      <c r="N35" s="58">
        <f>E19/L30</f>
        <v>12.5</v>
      </c>
      <c r="O35" s="39"/>
      <c r="P35" s="2"/>
      <c r="Q35" s="2"/>
    </row>
    <row r="36" spans="2:17" ht="14.25" customHeight="1" x14ac:dyDescent="0.3">
      <c r="B36" s="2"/>
      <c r="C36" s="39"/>
      <c r="D36" s="39"/>
      <c r="E36" s="39"/>
      <c r="F36" s="39"/>
      <c r="G36" s="55"/>
      <c r="H36" s="39"/>
      <c r="I36" s="39"/>
      <c r="J36" s="56"/>
      <c r="K36" s="55"/>
      <c r="L36" s="59"/>
      <c r="M36" s="55"/>
      <c r="N36" s="16"/>
      <c r="O36" s="16"/>
      <c r="P36" s="2"/>
      <c r="Q36" s="2"/>
    </row>
    <row r="37" spans="2:17" ht="10.5" customHeight="1" thickBot="1" x14ac:dyDescent="0.35">
      <c r="B37" s="2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2"/>
      <c r="Q37" s="2"/>
    </row>
    <row r="38" spans="2:17" ht="18" customHeight="1" x14ac:dyDescent="0.35">
      <c r="B38" s="2"/>
      <c r="C38" s="93" t="s">
        <v>34</v>
      </c>
      <c r="D38" s="7"/>
      <c r="E38" s="5"/>
      <c r="F38" s="5"/>
      <c r="G38" s="5"/>
      <c r="H38" s="5"/>
      <c r="I38" s="5"/>
      <c r="J38" s="5"/>
      <c r="K38" s="5"/>
      <c r="L38" s="17"/>
      <c r="M38" s="18" t="s">
        <v>16</v>
      </c>
      <c r="N38" s="19">
        <f>L19*I19</f>
        <v>25570</v>
      </c>
      <c r="O38" s="17"/>
      <c r="P38" s="2"/>
      <c r="Q38" s="2"/>
    </row>
    <row r="39" spans="2:17" ht="18.75" customHeight="1" x14ac:dyDescent="0.3">
      <c r="B39" s="2"/>
      <c r="C39" s="5"/>
      <c r="D39" s="5"/>
      <c r="E39" s="5"/>
      <c r="F39" s="5"/>
      <c r="G39" s="5"/>
      <c r="H39" s="5"/>
      <c r="I39" s="5"/>
      <c r="J39" s="5"/>
      <c r="K39" s="5"/>
      <c r="L39" s="17"/>
      <c r="M39" s="19" t="s">
        <v>17</v>
      </c>
      <c r="N39" s="19">
        <f>L30*I19</f>
        <v>144000</v>
      </c>
      <c r="O39" s="17"/>
      <c r="P39" s="2"/>
      <c r="Q39" s="2"/>
    </row>
    <row r="40" spans="2:17" ht="16.2" thickBot="1" x14ac:dyDescent="0.35">
      <c r="B40" s="2"/>
      <c r="C40" s="60" t="s">
        <v>35</v>
      </c>
      <c r="D40" s="25"/>
      <c r="E40" s="25"/>
      <c r="F40" s="39"/>
      <c r="G40" s="61">
        <f>L19/L14*1000</f>
        <v>0.8573057064306312</v>
      </c>
      <c r="H40" s="26" t="s">
        <v>4</v>
      </c>
      <c r="I40" s="55">
        <f>I19/12</f>
        <v>6</v>
      </c>
      <c r="J40" s="62" t="s">
        <v>37</v>
      </c>
      <c r="K40" s="39"/>
      <c r="L40" s="39"/>
      <c r="M40" s="39"/>
      <c r="N40" s="39"/>
      <c r="O40" s="25"/>
      <c r="P40" s="2"/>
      <c r="Q40" s="2"/>
    </row>
    <row r="41" spans="2:17" ht="15.6" x14ac:dyDescent="0.3">
      <c r="B41" s="2"/>
      <c r="C41" s="39"/>
      <c r="D41" s="25"/>
      <c r="E41" s="25"/>
      <c r="F41" s="55"/>
      <c r="G41" s="63"/>
      <c r="H41" s="25"/>
      <c r="I41" s="25"/>
      <c r="J41" s="39"/>
      <c r="K41" s="39"/>
      <c r="L41" s="39"/>
      <c r="M41" s="39"/>
      <c r="N41" s="39"/>
      <c r="O41" s="25"/>
      <c r="P41" s="2"/>
      <c r="Q41" s="2"/>
    </row>
    <row r="42" spans="2:17" ht="14.4" thickBot="1" x14ac:dyDescent="0.35">
      <c r="B42" s="2"/>
      <c r="C42" s="11"/>
      <c r="D42" s="20"/>
      <c r="E42" s="20"/>
      <c r="F42" s="20"/>
      <c r="G42" s="20"/>
      <c r="H42" s="5"/>
      <c r="I42" s="5"/>
      <c r="J42" s="11"/>
      <c r="K42" s="11"/>
      <c r="L42" s="11"/>
      <c r="M42" s="11"/>
      <c r="N42" s="11"/>
      <c r="O42" s="5"/>
      <c r="P42" s="2"/>
      <c r="Q42" s="2"/>
    </row>
    <row r="43" spans="2:17" ht="14.4" x14ac:dyDescent="0.3">
      <c r="B43" s="2"/>
      <c r="C43" s="64" t="s">
        <v>46</v>
      </c>
      <c r="D43" s="65"/>
      <c r="E43" s="65"/>
      <c r="F43" s="65"/>
      <c r="G43" s="66"/>
      <c r="H43" s="5"/>
      <c r="I43" s="5"/>
      <c r="J43" s="11"/>
      <c r="K43" s="11"/>
      <c r="L43" s="11"/>
      <c r="M43" s="11"/>
      <c r="N43" s="11"/>
      <c r="O43" s="5"/>
      <c r="P43" s="2"/>
      <c r="Q43" s="2"/>
    </row>
    <row r="44" spans="2:17" ht="15" thickBot="1" x14ac:dyDescent="0.35">
      <c r="B44" s="2"/>
      <c r="C44" s="67" t="s">
        <v>47</v>
      </c>
      <c r="D44" s="68"/>
      <c r="E44" s="68"/>
      <c r="F44" s="68"/>
      <c r="G44" s="69"/>
      <c r="H44" s="5"/>
      <c r="I44" s="5"/>
      <c r="J44" s="11"/>
      <c r="K44" s="11"/>
      <c r="L44" s="11"/>
      <c r="M44" s="11"/>
      <c r="N44" s="11"/>
      <c r="O44" s="5"/>
      <c r="P44" s="2"/>
      <c r="Q44" s="2"/>
    </row>
    <row r="45" spans="2:17" ht="14.4" x14ac:dyDescent="0.3">
      <c r="B45" s="2"/>
      <c r="C45" s="70"/>
      <c r="D45" s="71"/>
      <c r="E45" s="71"/>
      <c r="F45" s="71"/>
      <c r="G45" s="72"/>
      <c r="H45" s="5"/>
      <c r="I45" s="5"/>
      <c r="J45" s="11"/>
      <c r="K45" s="11"/>
      <c r="L45" s="11"/>
      <c r="M45" s="11"/>
      <c r="N45" s="11"/>
      <c r="O45" s="5"/>
      <c r="P45" s="2"/>
      <c r="Q45" s="2"/>
    </row>
    <row r="46" spans="2:17" ht="14.4" x14ac:dyDescent="0.3">
      <c r="B46" s="2"/>
      <c r="C46" s="70" t="s">
        <v>48</v>
      </c>
      <c r="D46" s="71"/>
      <c r="E46" s="73"/>
      <c r="F46" s="73"/>
      <c r="G46" s="72"/>
      <c r="H46" s="5"/>
      <c r="I46" s="5"/>
      <c r="J46" s="11"/>
      <c r="K46" s="11"/>
      <c r="L46" s="11"/>
      <c r="M46" s="11"/>
      <c r="N46" s="11"/>
      <c r="O46" s="5"/>
      <c r="P46" s="2"/>
      <c r="Q46" s="2"/>
    </row>
    <row r="47" spans="2:17" ht="14.4" x14ac:dyDescent="0.3">
      <c r="B47" s="2"/>
      <c r="C47" s="70" t="s">
        <v>49</v>
      </c>
      <c r="D47" s="71"/>
      <c r="E47" s="74"/>
      <c r="F47" s="75">
        <v>3.11</v>
      </c>
      <c r="G47" s="76"/>
      <c r="H47" s="5"/>
      <c r="I47" s="5"/>
      <c r="J47" s="11"/>
      <c r="K47" s="11"/>
      <c r="L47" s="11"/>
      <c r="M47" s="11"/>
      <c r="N47" s="11"/>
      <c r="O47" s="5"/>
      <c r="P47" s="2"/>
      <c r="Q47" s="2"/>
    </row>
    <row r="48" spans="2:17" ht="14.4" x14ac:dyDescent="0.3">
      <c r="B48" s="2"/>
      <c r="C48" s="70" t="s">
        <v>50</v>
      </c>
      <c r="D48" s="71"/>
      <c r="E48" s="74"/>
      <c r="F48" s="75">
        <v>5.21</v>
      </c>
      <c r="G48" s="76"/>
      <c r="H48" s="5"/>
      <c r="I48" s="5"/>
      <c r="J48" s="11"/>
      <c r="K48" s="11"/>
      <c r="L48" s="11"/>
      <c r="M48" s="11"/>
      <c r="N48" s="11"/>
      <c r="O48" s="5"/>
      <c r="P48" s="2"/>
      <c r="Q48" s="2"/>
    </row>
    <row r="49" spans="2:17" ht="14.4" x14ac:dyDescent="0.3">
      <c r="B49" s="2"/>
      <c r="C49" s="70"/>
      <c r="D49" s="71"/>
      <c r="E49" s="74"/>
      <c r="F49" s="75"/>
      <c r="G49" s="76"/>
      <c r="H49" s="5"/>
      <c r="I49" s="5"/>
      <c r="J49" s="11"/>
      <c r="K49" s="11"/>
      <c r="L49" s="11"/>
      <c r="M49" s="11"/>
      <c r="N49" s="11"/>
      <c r="O49" s="5"/>
      <c r="P49" s="2"/>
      <c r="Q49" s="2"/>
    </row>
    <row r="50" spans="2:17" ht="14.4" x14ac:dyDescent="0.3">
      <c r="B50" s="2"/>
      <c r="C50" s="70" t="s">
        <v>51</v>
      </c>
      <c r="D50" s="71"/>
      <c r="E50" s="77"/>
      <c r="F50" s="73" t="s">
        <v>10</v>
      </c>
      <c r="G50" s="72" t="s">
        <v>10</v>
      </c>
      <c r="H50" s="5"/>
      <c r="I50" s="5"/>
      <c r="J50" s="11"/>
      <c r="K50" s="11"/>
      <c r="L50" s="11"/>
      <c r="M50" s="11"/>
      <c r="N50" s="11"/>
      <c r="O50" s="5"/>
      <c r="P50" s="2"/>
      <c r="Q50" s="2"/>
    </row>
    <row r="51" spans="2:17" ht="14.4" x14ac:dyDescent="0.3">
      <c r="B51" s="2"/>
      <c r="C51" s="70" t="s">
        <v>52</v>
      </c>
      <c r="D51" s="71"/>
      <c r="E51" s="74"/>
      <c r="F51" s="75">
        <v>8</v>
      </c>
      <c r="G51" s="72" t="s">
        <v>10</v>
      </c>
      <c r="H51" s="5"/>
      <c r="I51" s="5"/>
      <c r="J51" s="11"/>
      <c r="K51" s="11"/>
      <c r="L51" s="11"/>
      <c r="M51" s="11"/>
      <c r="N51" s="11"/>
      <c r="O51" s="5"/>
      <c r="P51" s="2"/>
      <c r="Q51" s="2"/>
    </row>
    <row r="52" spans="2:17" ht="14.4" x14ac:dyDescent="0.3">
      <c r="B52" s="2"/>
      <c r="C52" s="70" t="s">
        <v>53</v>
      </c>
      <c r="D52" s="71"/>
      <c r="E52" s="74"/>
      <c r="F52" s="75">
        <v>12</v>
      </c>
      <c r="G52" s="72" t="s">
        <v>10</v>
      </c>
      <c r="H52" s="5"/>
      <c r="I52" s="5"/>
      <c r="J52" s="11"/>
      <c r="K52" s="11"/>
      <c r="L52" s="11"/>
      <c r="M52" s="11"/>
      <c r="N52" s="11"/>
      <c r="O52" s="5"/>
      <c r="P52" s="2"/>
      <c r="Q52" s="2"/>
    </row>
    <row r="53" spans="2:17" ht="14.4" x14ac:dyDescent="0.3">
      <c r="B53" s="2"/>
      <c r="C53" s="70"/>
      <c r="D53" s="71"/>
      <c r="E53" s="77"/>
      <c r="F53" s="73" t="s">
        <v>10</v>
      </c>
      <c r="G53" s="72" t="s">
        <v>10</v>
      </c>
      <c r="H53" s="5"/>
      <c r="I53" s="5"/>
      <c r="J53" s="11"/>
      <c r="K53" s="11"/>
      <c r="L53" s="11"/>
      <c r="M53" s="11"/>
      <c r="N53" s="11"/>
      <c r="O53" s="5"/>
      <c r="P53" s="2"/>
      <c r="Q53" s="2"/>
    </row>
    <row r="54" spans="2:17" ht="14.4" x14ac:dyDescent="0.3">
      <c r="B54" s="2"/>
      <c r="C54" s="70" t="s">
        <v>54</v>
      </c>
      <c r="D54" s="71"/>
      <c r="E54" s="77"/>
      <c r="F54" s="73" t="s">
        <v>10</v>
      </c>
      <c r="G54" s="72" t="s">
        <v>10</v>
      </c>
      <c r="H54" s="5"/>
      <c r="I54" s="5"/>
      <c r="J54" s="11"/>
      <c r="K54" s="11"/>
      <c r="L54" s="11"/>
      <c r="M54" s="11"/>
      <c r="N54" s="11"/>
      <c r="O54" s="5"/>
      <c r="P54" s="2"/>
      <c r="Q54" s="2"/>
    </row>
    <row r="55" spans="2:17" ht="13.5" customHeight="1" thickBot="1" x14ac:dyDescent="0.35">
      <c r="B55" s="2"/>
      <c r="C55" s="70" t="s">
        <v>55</v>
      </c>
      <c r="D55" s="71"/>
      <c r="E55" s="77"/>
      <c r="F55" s="78">
        <v>14</v>
      </c>
      <c r="G55" s="72" t="s">
        <v>10</v>
      </c>
      <c r="H55" s="5"/>
      <c r="I55" s="11"/>
      <c r="J55" s="11"/>
      <c r="K55" s="11"/>
      <c r="L55" s="11"/>
      <c r="M55" s="11"/>
      <c r="N55" s="11"/>
      <c r="O55" s="11"/>
      <c r="P55" s="2"/>
      <c r="Q55" s="2"/>
    </row>
    <row r="56" spans="2:17" ht="14.4" x14ac:dyDescent="0.3">
      <c r="B56" s="2"/>
      <c r="C56" s="70"/>
      <c r="D56" s="71"/>
      <c r="E56" s="77"/>
      <c r="F56" s="73" t="s">
        <v>10</v>
      </c>
      <c r="G56" s="72" t="s">
        <v>10</v>
      </c>
      <c r="H56" s="5"/>
      <c r="I56" s="11"/>
      <c r="J56" s="79"/>
      <c r="K56" s="80"/>
      <c r="L56" s="80"/>
      <c r="M56" s="80"/>
      <c r="N56" s="80"/>
      <c r="O56" s="81"/>
      <c r="P56" s="2"/>
      <c r="Q56" s="2"/>
    </row>
    <row r="57" spans="2:17" ht="14.4" x14ac:dyDescent="0.3">
      <c r="B57" s="2"/>
      <c r="C57" s="70" t="s">
        <v>56</v>
      </c>
      <c r="D57" s="71"/>
      <c r="E57" s="74"/>
      <c r="F57" s="75"/>
      <c r="G57" s="72" t="s">
        <v>10</v>
      </c>
      <c r="H57" s="5"/>
      <c r="I57" s="11"/>
      <c r="J57" s="82"/>
      <c r="K57" s="83" t="s">
        <v>22</v>
      </c>
      <c r="L57" s="32"/>
      <c r="M57" s="32"/>
      <c r="N57" s="32"/>
      <c r="O57" s="84"/>
      <c r="P57" s="2"/>
      <c r="Q57" s="2"/>
    </row>
    <row r="58" spans="2:17" ht="14.4" x14ac:dyDescent="0.3">
      <c r="B58" s="2"/>
      <c r="C58" s="70" t="s">
        <v>57</v>
      </c>
      <c r="D58" s="71"/>
      <c r="E58" s="74"/>
      <c r="F58" s="75">
        <v>33.85</v>
      </c>
      <c r="G58" s="72" t="s">
        <v>10</v>
      </c>
      <c r="H58" s="5"/>
      <c r="I58" s="11"/>
      <c r="J58" s="82"/>
      <c r="K58" s="31"/>
      <c r="L58" s="31"/>
      <c r="M58" s="31"/>
      <c r="N58" s="31"/>
      <c r="O58" s="84"/>
      <c r="P58" s="2"/>
      <c r="Q58" s="2"/>
    </row>
    <row r="59" spans="2:17" ht="14.4" x14ac:dyDescent="0.3">
      <c r="B59" s="2"/>
      <c r="C59" s="70" t="s">
        <v>58</v>
      </c>
      <c r="D59" s="71"/>
      <c r="E59" s="74"/>
      <c r="F59" s="75">
        <v>8.99</v>
      </c>
      <c r="G59" s="72" t="s">
        <v>10</v>
      </c>
      <c r="H59" s="5"/>
      <c r="I59" s="11"/>
      <c r="J59" s="82"/>
      <c r="K59" s="85" t="s">
        <v>23</v>
      </c>
      <c r="L59" s="108"/>
      <c r="M59" s="108"/>
      <c r="N59" s="108"/>
      <c r="O59" s="84"/>
      <c r="P59" s="2"/>
      <c r="Q59" s="2"/>
    </row>
    <row r="60" spans="2:17" ht="14.4" x14ac:dyDescent="0.3">
      <c r="B60" s="2"/>
      <c r="C60" s="70" t="s">
        <v>59</v>
      </c>
      <c r="D60" s="71"/>
      <c r="E60" s="74"/>
      <c r="F60" s="75">
        <v>6.92</v>
      </c>
      <c r="G60" s="72" t="s">
        <v>10</v>
      </c>
      <c r="H60" s="5"/>
      <c r="I60" s="11"/>
      <c r="J60" s="82"/>
      <c r="K60" s="86" t="s">
        <v>24</v>
      </c>
      <c r="L60" s="105"/>
      <c r="M60" s="105"/>
      <c r="N60" s="105"/>
      <c r="O60" s="84"/>
      <c r="P60" s="2"/>
      <c r="Q60" s="2"/>
    </row>
    <row r="61" spans="2:17" ht="14.4" x14ac:dyDescent="0.3">
      <c r="B61" s="2"/>
      <c r="C61" s="70" t="s">
        <v>60</v>
      </c>
      <c r="D61" s="71"/>
      <c r="E61" s="74"/>
      <c r="F61" s="75">
        <v>24.7</v>
      </c>
      <c r="G61" s="72" t="s">
        <v>10</v>
      </c>
      <c r="H61" s="5"/>
      <c r="I61" s="11"/>
      <c r="J61" s="82"/>
      <c r="K61" s="86" t="s">
        <v>25</v>
      </c>
      <c r="L61" s="105"/>
      <c r="M61" s="105"/>
      <c r="N61" s="105"/>
      <c r="O61" s="84"/>
      <c r="P61" s="2"/>
      <c r="Q61" s="2"/>
    </row>
    <row r="62" spans="2:17" ht="14.4" x14ac:dyDescent="0.3">
      <c r="B62" s="2"/>
      <c r="C62" s="70"/>
      <c r="D62" s="71"/>
      <c r="E62" s="77"/>
      <c r="F62" s="73" t="s">
        <v>10</v>
      </c>
      <c r="G62" s="72" t="s">
        <v>10</v>
      </c>
      <c r="H62" s="5"/>
      <c r="I62" s="11"/>
      <c r="J62" s="82"/>
      <c r="K62" s="87"/>
      <c r="L62" s="105"/>
      <c r="M62" s="105"/>
      <c r="N62" s="105"/>
      <c r="O62" s="84"/>
      <c r="P62" s="2"/>
      <c r="Q62" s="2"/>
    </row>
    <row r="63" spans="2:17" ht="14.4" x14ac:dyDescent="0.3">
      <c r="B63" s="2"/>
      <c r="C63" s="70" t="s">
        <v>61</v>
      </c>
      <c r="D63" s="71"/>
      <c r="E63" s="77"/>
      <c r="F63" s="73" t="s">
        <v>10</v>
      </c>
      <c r="G63" s="72" t="s">
        <v>10</v>
      </c>
      <c r="H63" s="5"/>
      <c r="I63" s="11"/>
      <c r="J63" s="82"/>
      <c r="K63" s="87"/>
      <c r="L63" s="105"/>
      <c r="M63" s="105"/>
      <c r="N63" s="105"/>
      <c r="O63" s="84"/>
      <c r="P63" s="2"/>
      <c r="Q63" s="2"/>
    </row>
    <row r="64" spans="2:17" ht="14.4" x14ac:dyDescent="0.3">
      <c r="B64" s="2"/>
      <c r="C64" s="70" t="s">
        <v>62</v>
      </c>
      <c r="D64" s="71"/>
      <c r="E64" s="74"/>
      <c r="F64" s="75">
        <v>24.25</v>
      </c>
      <c r="G64" s="72" t="s">
        <v>10</v>
      </c>
      <c r="H64" s="5"/>
      <c r="I64" s="11"/>
      <c r="J64" s="82"/>
      <c r="K64" s="88"/>
      <c r="L64" s="88"/>
      <c r="M64" s="32"/>
      <c r="N64" s="32"/>
      <c r="O64" s="84"/>
      <c r="P64" s="2"/>
      <c r="Q64" s="2"/>
    </row>
    <row r="65" spans="2:17" ht="14.4" x14ac:dyDescent="0.3">
      <c r="B65" s="2"/>
      <c r="C65" s="70"/>
      <c r="D65" s="71"/>
      <c r="E65" s="74"/>
      <c r="F65" s="75"/>
      <c r="G65" s="72"/>
      <c r="H65" s="5"/>
      <c r="I65" s="11"/>
      <c r="J65" s="82"/>
      <c r="K65" s="31"/>
      <c r="L65" s="31"/>
      <c r="M65" s="31"/>
      <c r="N65" s="31"/>
      <c r="O65" s="84"/>
      <c r="P65" s="2"/>
      <c r="Q65" s="2"/>
    </row>
    <row r="66" spans="2:17" ht="15" thickBot="1" x14ac:dyDescent="0.35">
      <c r="B66" s="2"/>
      <c r="C66" s="23" t="s">
        <v>45</v>
      </c>
      <c r="D66" s="21"/>
      <c r="E66" s="21"/>
      <c r="F66" s="21"/>
      <c r="G66" s="22"/>
      <c r="H66" s="5"/>
      <c r="I66" s="11"/>
      <c r="J66" s="82"/>
      <c r="K66" s="89" t="s">
        <v>26</v>
      </c>
      <c r="L66" s="107" t="s">
        <v>15</v>
      </c>
      <c r="M66" s="107"/>
      <c r="N66" s="107"/>
      <c r="O66" s="84"/>
      <c r="P66" s="2"/>
      <c r="Q66" s="2"/>
    </row>
    <row r="67" spans="2:17" ht="14.4" x14ac:dyDescent="0.3">
      <c r="B67" s="2"/>
      <c r="C67" s="11"/>
      <c r="D67" s="11"/>
      <c r="E67" s="11"/>
      <c r="F67" s="11"/>
      <c r="G67" s="11"/>
      <c r="H67" s="5"/>
      <c r="I67" s="11"/>
      <c r="J67" s="82"/>
      <c r="K67" s="31"/>
      <c r="L67" s="106"/>
      <c r="M67" s="106"/>
      <c r="N67" s="106"/>
      <c r="O67" s="84"/>
      <c r="P67" s="2"/>
      <c r="Q67" s="2"/>
    </row>
    <row r="68" spans="2:17" ht="14.4" x14ac:dyDescent="0.3">
      <c r="B68" s="2"/>
      <c r="C68" s="11"/>
      <c r="D68" s="11"/>
      <c r="E68" s="11"/>
      <c r="F68" s="11"/>
      <c r="G68" s="11"/>
      <c r="H68" s="5"/>
      <c r="I68" s="11"/>
      <c r="J68" s="82"/>
      <c r="K68" s="31"/>
      <c r="L68" s="105"/>
      <c r="M68" s="105"/>
      <c r="N68" s="105"/>
      <c r="O68" s="84"/>
      <c r="P68" s="2"/>
      <c r="Q68" s="2"/>
    </row>
    <row r="69" spans="2:17" ht="15" thickBot="1" x14ac:dyDescent="0.35">
      <c r="B69" s="2"/>
      <c r="C69" s="11"/>
      <c r="D69" s="11"/>
      <c r="E69" s="11"/>
      <c r="F69" s="11"/>
      <c r="G69" s="11"/>
      <c r="H69" s="5"/>
      <c r="I69" s="11"/>
      <c r="J69" s="90"/>
      <c r="K69" s="91"/>
      <c r="L69" s="91"/>
      <c r="M69" s="91"/>
      <c r="N69" s="91"/>
      <c r="O69" s="92"/>
      <c r="P69" s="2"/>
      <c r="Q69" s="2"/>
    </row>
    <row r="70" spans="2:17" ht="10.5" customHeight="1" x14ac:dyDescent="0.3">
      <c r="B70" s="2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2"/>
      <c r="Q70" s="2"/>
    </row>
  </sheetData>
  <sheetProtection algorithmName="SHA-512" hashValue="3809fIubRJ84W0gdZ73EO8E2ABbflh4dcRr27+W+SjfnClyiJ3rn8OYj6M6ehJn2Wue9cJJldkdeeMLJCtvN2g==" saltValue="Z9fQXIaJh4utuv7MQJr3lA==" spinCount="100000" sheet="1" selectLockedCells="1"/>
  <mergeCells count="11">
    <mergeCell ref="L63:N63"/>
    <mergeCell ref="L67:N67"/>
    <mergeCell ref="L68:N68"/>
    <mergeCell ref="L66:N66"/>
    <mergeCell ref="L59:N59"/>
    <mergeCell ref="L62:N62"/>
    <mergeCell ref="J35:K35"/>
    <mergeCell ref="F21:J21"/>
    <mergeCell ref="C33:F33"/>
    <mergeCell ref="L60:N60"/>
    <mergeCell ref="L61:N61"/>
  </mergeCells>
  <phoneticPr fontId="2" type="noConversion"/>
  <hyperlinks>
    <hyperlink ref="C33" r:id="rId1" xr:uid="{00000000-0004-0000-0000-000000000000}"/>
    <hyperlink ref="C33:F33" r:id="rId2" display="Source - US Small Business Administration (SBA):" xr:uid="{44717F5C-1B1B-4D98-A430-7DEB29AB93A7}"/>
  </hyperlinks>
  <printOptions horizontalCentered="1" verticalCentered="1"/>
  <pageMargins left="0.25" right="0.25" top="0.12" bottom="0.21" header="0.14000000000000001" footer="0"/>
  <pageSetup scale="68" orientation="portrait" horizontalDpi="4294967293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Calculator</vt:lpstr>
      <vt:lpstr>Calculator!Print_Area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</dc:creator>
  <cp:lastModifiedBy>Keith Knackstedt</cp:lastModifiedBy>
  <cp:lastPrinted>2023-07-13T13:59:48Z</cp:lastPrinted>
  <dcterms:created xsi:type="dcterms:W3CDTF">2006-05-31T21:49:48Z</dcterms:created>
  <dcterms:modified xsi:type="dcterms:W3CDTF">2026-02-17T20:26:33Z</dcterms:modified>
</cp:coreProperties>
</file>